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90" windowHeight="13035" activeTab="2"/>
  </bookViews>
  <sheets>
    <sheet name="Methode comptabiliteVerif" sheetId="1" r:id="rId1"/>
    <sheet name="Aspects Administratifs" sheetId="2" r:id="rId2"/>
    <sheet name="3Étapes (RN-RI-CI)" sheetId="3" r:id="rId3"/>
  </sheets>
  <externalReferences>
    <externalReference r:id="rId6"/>
  </externalReferences>
  <definedNames>
    <definedName name="if">'[1]Formulaires'!$E$4:$G$7</definedName>
  </definedNames>
  <calcPr fullCalcOnLoad="1"/>
</workbook>
</file>

<file path=xl/sharedStrings.xml><?xml version="1.0" encoding="utf-8"?>
<sst xmlns="http://schemas.openxmlformats.org/spreadsheetml/2006/main" count="124" uniqueCount="114">
  <si>
    <t>Méthode de comptabilité</t>
  </si>
  <si>
    <t>Jours</t>
  </si>
  <si>
    <t>Capital</t>
  </si>
  <si>
    <t>Intérêt annuel</t>
  </si>
  <si>
    <t>Date de placement</t>
  </si>
  <si>
    <t>Caisse</t>
  </si>
  <si>
    <t>Date de paiement</t>
  </si>
  <si>
    <t>Base exercice</t>
  </si>
  <si>
    <t>Fin année civile</t>
  </si>
  <si>
    <t>Méthode de vérification</t>
  </si>
  <si>
    <t>Valeur nette</t>
  </si>
  <si>
    <t>Année en cours</t>
  </si>
  <si>
    <t>Bilan</t>
  </si>
  <si>
    <t xml:space="preserve">Début </t>
  </si>
  <si>
    <t>Fin</t>
  </si>
  <si>
    <t>Actif</t>
  </si>
  <si>
    <t>Argent en banqque</t>
  </si>
  <si>
    <t>Certificat de dépôt</t>
  </si>
  <si>
    <t>Placements</t>
  </si>
  <si>
    <t>Investissements</t>
  </si>
  <si>
    <t>Automobile</t>
  </si>
  <si>
    <t>Résidence personnelle</t>
  </si>
  <si>
    <t>Ameublement</t>
  </si>
  <si>
    <t>Résidence seconmdaire</t>
  </si>
  <si>
    <t>Passif</t>
  </si>
  <si>
    <t>Compte fournisseurs</t>
  </si>
  <si>
    <t>Emprunts de banque</t>
  </si>
  <si>
    <t xml:space="preserve">Hypothèque </t>
  </si>
  <si>
    <t>État de conciliation</t>
  </si>
  <si>
    <t>Capital fin année</t>
  </si>
  <si>
    <t>Moins: Capital début année</t>
  </si>
  <si>
    <t>Plus: Frais personnel</t>
  </si>
  <si>
    <t>Moins: Revenus non imposables</t>
  </si>
  <si>
    <t>Gains de lorterie</t>
  </si>
  <si>
    <t>Héritage</t>
  </si>
  <si>
    <t>Jugement en dommage intérêt</t>
  </si>
  <si>
    <t>Aspects Administratifs</t>
  </si>
  <si>
    <t>Remises</t>
  </si>
  <si>
    <t>Employeurs</t>
  </si>
  <si>
    <t>Remises annuelles</t>
  </si>
  <si>
    <t xml:space="preserve">Remises </t>
  </si>
  <si>
    <t xml:space="preserve">Plus de </t>
  </si>
  <si>
    <t>Remises mensuelles</t>
  </si>
  <si>
    <t>Acomptes provisionnels</t>
  </si>
  <si>
    <t>Résident autre que le Québec</t>
  </si>
  <si>
    <t>Impôts à payer ms retenus à la source</t>
  </si>
  <si>
    <t>Résident du Québec</t>
  </si>
  <si>
    <t>Méthode de calcul</t>
  </si>
  <si>
    <t>Données</t>
  </si>
  <si>
    <t>Impôt estimatif</t>
  </si>
  <si>
    <t>Retenus à la source</t>
  </si>
  <si>
    <t>Impôts réels</t>
  </si>
  <si>
    <t>Impôts de l'année précédante</t>
  </si>
  <si>
    <t>Impôt net à payer pour 2e année précédante</t>
  </si>
  <si>
    <t>Taux</t>
  </si>
  <si>
    <t>Acompte</t>
  </si>
  <si>
    <t xml:space="preserve">Accomptes </t>
  </si>
  <si>
    <t>Acompte basée sur 2e année préc.</t>
  </si>
  <si>
    <t>Intérêts et pénalités</t>
  </si>
  <si>
    <t>Intérêt</t>
  </si>
  <si>
    <t xml:space="preserve">Pénalité </t>
  </si>
  <si>
    <t>Appel non fondé</t>
  </si>
  <si>
    <t>Détermination du revenu</t>
  </si>
  <si>
    <t>Calcul de Revenu net selon art. 3</t>
  </si>
  <si>
    <t xml:space="preserve">Montants </t>
  </si>
  <si>
    <t>Solde</t>
  </si>
  <si>
    <t>Reports</t>
  </si>
  <si>
    <t>* (simplifié pour fins</t>
  </si>
  <si>
    <t>pédagogiques)</t>
  </si>
  <si>
    <t>Gains selon 3a)</t>
  </si>
  <si>
    <t>Revenus d'emploi</t>
  </si>
  <si>
    <t>Revenu d'entreprise</t>
  </si>
  <si>
    <t xml:space="preserve">Revenus de Bien </t>
  </si>
  <si>
    <t xml:space="preserve">  Intérêt</t>
  </si>
  <si>
    <t xml:space="preserve">  Dividendes </t>
  </si>
  <si>
    <t xml:space="preserve">  Loyers</t>
  </si>
  <si>
    <t>Autres</t>
  </si>
  <si>
    <t>Gains selon 3 b)</t>
  </si>
  <si>
    <t>Gains en capital imposable  al que MBD</t>
  </si>
  <si>
    <t>Gains en capital imposable BMD</t>
  </si>
  <si>
    <t>Moins: Montant selon 3c)</t>
  </si>
  <si>
    <t>Déduction de frais de garde</t>
  </si>
  <si>
    <t>Cotisation à régime d'épargne</t>
  </si>
  <si>
    <t>Frais de déménagement</t>
  </si>
  <si>
    <t>Portion déductible des pensions alimentaires</t>
  </si>
  <si>
    <t>Moins: Pertes à 3d)</t>
  </si>
  <si>
    <t>Pertes d'emploi</t>
  </si>
  <si>
    <t>Pertes d'entreprise</t>
  </si>
  <si>
    <t>Pertes de bien</t>
  </si>
  <si>
    <t>Pertes au titre d'un placement d'entreprise</t>
  </si>
  <si>
    <t xml:space="preserve">Calcul de Revenu imposable </t>
  </si>
  <si>
    <t xml:space="preserve">Revenu net selon art. 3 </t>
  </si>
  <si>
    <t>imposable</t>
  </si>
  <si>
    <t>Moins: Déductions</t>
  </si>
  <si>
    <t>Option d'achat d'actions pôur employés</t>
  </si>
  <si>
    <t>Prêt à réinstallation</t>
  </si>
  <si>
    <t>Pertes al. des pertes en capital d'al annéees</t>
  </si>
  <si>
    <t>PCN al années</t>
  </si>
  <si>
    <t>Exonération du GC</t>
  </si>
  <si>
    <t>Al déductions</t>
  </si>
  <si>
    <t>Revenu imposable</t>
  </si>
  <si>
    <t>Détermination de l'impôt</t>
  </si>
  <si>
    <t>Calcul d'impôt</t>
  </si>
  <si>
    <t>Particulier</t>
  </si>
  <si>
    <t xml:space="preserve"> </t>
  </si>
  <si>
    <t>Taux sur la première tranche</t>
  </si>
  <si>
    <t>Taux applicable sur tranche supérieure</t>
  </si>
  <si>
    <t>Crédits personnels</t>
  </si>
  <si>
    <t>AE</t>
  </si>
  <si>
    <t>RRQ</t>
  </si>
  <si>
    <t>Impôt fédéral de Base</t>
  </si>
  <si>
    <t xml:space="preserve">Ms: abattement remboursable </t>
  </si>
  <si>
    <t>Impôt fédéral</t>
  </si>
  <si>
    <t xml:space="preserve">Taux selon 117 </t>
  </si>
</sst>
</file>

<file path=xl/styles.xml><?xml version="1.0" encoding="utf-8"?>
<styleSheet xmlns="http://schemas.openxmlformats.org/spreadsheetml/2006/main">
  <numFmts count="1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0_)"/>
    <numFmt numFmtId="165" formatCode="[$-F800]dddd\,\ mmmm\ dd\,\ yyyy"/>
    <numFmt numFmtId="166" formatCode="[$-C0C]d\ mmmm\ yyyy"/>
    <numFmt numFmtId="167" formatCode="&quot;Vrai&quot;;&quot;Vrai&quot;;&quot;Faux&quot;"/>
    <numFmt numFmtId="168" formatCode="&quot;Actif&quot;;&quot;Actif&quot;;&quot;Inactif&quot;"/>
  </numFmts>
  <fonts count="17">
    <font>
      <sz val="10"/>
      <name val="Arial Narrow"/>
      <family val="0"/>
    </font>
    <font>
      <b/>
      <sz val="14"/>
      <name val="Arial Narrow"/>
      <family val="2"/>
    </font>
    <font>
      <b/>
      <sz val="10"/>
      <name val="Courier"/>
      <family val="3"/>
    </font>
    <font>
      <b/>
      <u val="single"/>
      <sz val="10"/>
      <name val="Courier"/>
      <family val="3"/>
    </font>
    <font>
      <sz val="10"/>
      <color indexed="8"/>
      <name val="Courier"/>
      <family val="0"/>
    </font>
    <font>
      <sz val="12"/>
      <name val="Arial Narrow"/>
      <family val="2"/>
    </font>
    <font>
      <sz val="10"/>
      <name val="Courier"/>
      <family val="0"/>
    </font>
    <font>
      <b/>
      <i/>
      <sz val="12"/>
      <color indexed="9"/>
      <name val="Courier"/>
      <family val="0"/>
    </font>
    <font>
      <b/>
      <i/>
      <sz val="10"/>
      <color indexed="9"/>
      <name val="Courier"/>
      <family val="0"/>
    </font>
    <font>
      <b/>
      <sz val="10"/>
      <color indexed="16"/>
      <name val="Courier"/>
      <family val="0"/>
    </font>
    <font>
      <b/>
      <i/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name val="Arial Narrow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3" fontId="5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7" fillId="3" borderId="6" xfId="0" applyNumberFormat="1" applyFont="1" applyFill="1" applyBorder="1" applyAlignment="1">
      <alignment horizontal="left"/>
    </xf>
    <xf numFmtId="164" fontId="8" fillId="3" borderId="6" xfId="0" applyNumberFormat="1" applyFont="1" applyFill="1" applyBorder="1" applyAlignment="1">
      <alignment horizontal="right"/>
    </xf>
    <xf numFmtId="164" fontId="9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/>
    </xf>
    <xf numFmtId="164" fontId="10" fillId="4" borderId="0" xfId="0" applyNumberFormat="1" applyFont="1" applyFill="1" applyAlignment="1">
      <alignment horizontal="left"/>
    </xf>
    <xf numFmtId="164" fontId="11" fillId="4" borderId="7" xfId="0" applyNumberFormat="1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43" fontId="5" fillId="2" borderId="0" xfId="0" applyNumberFormat="1" applyFont="1" applyFill="1" applyAlignment="1">
      <alignment horizontal="left"/>
    </xf>
    <xf numFmtId="43" fontId="5" fillId="2" borderId="3" xfId="0" applyNumberFormat="1" applyFont="1" applyFill="1" applyBorder="1" applyAlignment="1">
      <alignment/>
    </xf>
    <xf numFmtId="10" fontId="5" fillId="2" borderId="3" xfId="0" applyNumberFormat="1" applyFont="1" applyFill="1" applyBorder="1" applyAlignment="1">
      <alignment/>
    </xf>
    <xf numFmtId="43" fontId="5" fillId="2" borderId="2" xfId="0" applyNumberFormat="1" applyFont="1" applyFill="1" applyBorder="1" applyAlignment="1">
      <alignment/>
    </xf>
    <xf numFmtId="43" fontId="6" fillId="2" borderId="0" xfId="0" applyNumberFormat="1" applyFont="1" applyFill="1" applyAlignment="1">
      <alignment/>
    </xf>
    <xf numFmtId="43" fontId="6" fillId="2" borderId="2" xfId="0" applyNumberFormat="1" applyFont="1" applyFill="1" applyBorder="1" applyAlignment="1">
      <alignment/>
    </xf>
    <xf numFmtId="43" fontId="6" fillId="2" borderId="3" xfId="0" applyNumberFormat="1" applyFont="1" applyFill="1" applyBorder="1" applyAlignment="1">
      <alignment/>
    </xf>
    <xf numFmtId="43" fontId="5" fillId="2" borderId="4" xfId="0" applyNumberFormat="1" applyFont="1" applyFill="1" applyBorder="1" applyAlignment="1">
      <alignment/>
    </xf>
    <xf numFmtId="43" fontId="6" fillId="2" borderId="4" xfId="0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64" fontId="14" fillId="0" borderId="2" xfId="0" applyNumberFormat="1" applyFont="1" applyBorder="1" applyAlignment="1">
      <alignment/>
    </xf>
    <xf numFmtId="9" fontId="1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Mes%20cours\Impot\TAXMAN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mples"/>
      <sheetName val="Articles"/>
      <sheetName val="Cotisation"/>
      <sheetName val="Formulaires"/>
      <sheetName val="Planification"/>
    </sheetNames>
    <sheetDataSet>
      <sheetData sheetId="3">
        <row r="4">
          <cell r="E4">
            <v>0</v>
          </cell>
          <cell r="F4">
            <v>0</v>
          </cell>
          <cell r="G4">
            <v>0.16</v>
          </cell>
        </row>
        <row r="5">
          <cell r="E5">
            <v>32183</v>
          </cell>
          <cell r="F5">
            <v>5149</v>
          </cell>
          <cell r="G5">
            <v>0.22</v>
          </cell>
        </row>
        <row r="6">
          <cell r="E6">
            <v>64368</v>
          </cell>
          <cell r="F6">
            <v>12230</v>
          </cell>
          <cell r="G6">
            <v>0.29</v>
          </cell>
        </row>
        <row r="7">
          <cell r="E7">
            <v>104648</v>
          </cell>
          <cell r="F7">
            <v>22703</v>
          </cell>
          <cell r="G7">
            <v>0.29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2" sqref="A2"/>
    </sheetView>
  </sheetViews>
  <sheetFormatPr defaultColWidth="12" defaultRowHeight="12.75"/>
  <cols>
    <col min="1" max="1" width="46.16015625" style="0" customWidth="1"/>
    <col min="2" max="2" width="36.33203125" style="0" customWidth="1"/>
    <col min="3" max="6" width="22.160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8">
      <c r="A9" s="3" t="s">
        <v>0</v>
      </c>
      <c r="B9" s="3" t="s">
        <v>0</v>
      </c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 t="s">
        <v>1</v>
      </c>
      <c r="E10" s="2"/>
      <c r="F10" s="2"/>
      <c r="G10" s="2"/>
      <c r="H10" s="2"/>
    </row>
    <row r="11" spans="1:8" ht="12.75">
      <c r="A11" s="2"/>
      <c r="B11" s="2" t="s">
        <v>2</v>
      </c>
      <c r="C11" s="2">
        <v>10000</v>
      </c>
      <c r="D11" s="2"/>
      <c r="E11" s="2"/>
      <c r="F11" s="2"/>
      <c r="G11" s="2"/>
      <c r="H11" s="2"/>
    </row>
    <row r="12" spans="1:8" ht="12.75">
      <c r="A12" s="2"/>
      <c r="B12" s="2" t="s">
        <v>3</v>
      </c>
      <c r="C12" s="4">
        <v>0.08</v>
      </c>
      <c r="D12" s="2"/>
      <c r="E12" s="2"/>
      <c r="F12" s="2"/>
      <c r="G12" s="2"/>
      <c r="H12" s="2"/>
    </row>
    <row r="13" spans="1:8" ht="12.75">
      <c r="A13" s="2"/>
      <c r="B13" s="2" t="s">
        <v>4</v>
      </c>
      <c r="C13" s="5">
        <f>DATE(2004,1,31)</f>
        <v>38017</v>
      </c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 t="s">
        <v>5</v>
      </c>
      <c r="C15" s="2"/>
      <c r="D15" s="2"/>
      <c r="E15" s="2"/>
      <c r="F15" s="2"/>
      <c r="G15" s="2"/>
      <c r="H15" s="2"/>
    </row>
    <row r="16" spans="1:8" ht="12.75">
      <c r="A16" s="2"/>
      <c r="B16" s="2" t="s">
        <v>6</v>
      </c>
      <c r="C16" s="5">
        <f>DATE(2004,3,1)</f>
        <v>38047</v>
      </c>
      <c r="D16" s="2">
        <f>+DAYS360(C13,C16)</f>
        <v>31</v>
      </c>
      <c r="E16" s="2">
        <f>+(D16/360)*$C$12*$C$11</f>
        <v>68.88888888888889</v>
      </c>
      <c r="F16" s="2"/>
      <c r="G16" s="2"/>
      <c r="H16" s="2"/>
    </row>
    <row r="17" spans="1:8" ht="12.75">
      <c r="A17" s="2"/>
      <c r="B17" s="2"/>
      <c r="C17" s="5">
        <f>DATE(2004,9,1)</f>
        <v>38231</v>
      </c>
      <c r="D17" s="2">
        <f>+DAYS360(C16,C17)</f>
        <v>180</v>
      </c>
      <c r="E17" s="2">
        <f>+(D17/360)*$C$12*$C$11</f>
        <v>400</v>
      </c>
      <c r="F17" s="2"/>
      <c r="G17" s="2"/>
      <c r="H17" s="2"/>
    </row>
    <row r="18" spans="1:8" ht="13.5" thickBot="1">
      <c r="A18" s="2"/>
      <c r="B18" s="2"/>
      <c r="C18" s="5"/>
      <c r="D18" s="2"/>
      <c r="E18" s="6">
        <f>SUM(E16:E17)</f>
        <v>468.8888888888889</v>
      </c>
      <c r="F18" s="6">
        <f>+C11*C12</f>
        <v>800</v>
      </c>
      <c r="G18" s="2"/>
      <c r="H18" s="2"/>
    </row>
    <row r="19" spans="1:8" ht="13.5" thickTop="1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 t="s">
        <v>7</v>
      </c>
      <c r="C22" s="5"/>
      <c r="D22" s="2"/>
      <c r="E22" s="2"/>
      <c r="F22" s="2"/>
      <c r="G22" s="2"/>
      <c r="H22" s="2"/>
    </row>
    <row r="23" spans="1:8" ht="13.5" thickBot="1">
      <c r="A23" s="2"/>
      <c r="B23" s="2" t="s">
        <v>8</v>
      </c>
      <c r="C23" s="5">
        <f>DATE(2004,12,31)</f>
        <v>38352</v>
      </c>
      <c r="D23" s="2">
        <f>+DAYS360(C13,C23)</f>
        <v>330</v>
      </c>
      <c r="E23" s="6">
        <f>+(D23/365)*$C$12*$C$11</f>
        <v>723.2876712328767</v>
      </c>
      <c r="F23" s="6"/>
      <c r="G23" s="2"/>
      <c r="H23" s="2"/>
    </row>
    <row r="24" spans="1:8" ht="13.5" thickTop="1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8">
      <c r="A28" s="3" t="s">
        <v>9</v>
      </c>
      <c r="B28" s="3" t="s">
        <v>9</v>
      </c>
      <c r="C28" s="2"/>
      <c r="D28" s="2"/>
      <c r="E28" s="2"/>
      <c r="F28" s="2"/>
      <c r="G28" s="2"/>
      <c r="H28" s="2"/>
    </row>
    <row r="29" spans="1:8" ht="18">
      <c r="A29" s="2"/>
      <c r="B29" s="3"/>
      <c r="C29" s="2"/>
      <c r="D29" s="2"/>
      <c r="E29" s="2"/>
      <c r="F29" s="2"/>
      <c r="G29" s="2"/>
      <c r="H29" s="2"/>
    </row>
    <row r="30" spans="1:8" ht="18">
      <c r="A30" s="2"/>
      <c r="B30" s="3" t="s">
        <v>10</v>
      </c>
      <c r="C30" s="2"/>
      <c r="D30" s="2"/>
      <c r="E30" s="2"/>
      <c r="F30" s="2"/>
      <c r="G30" s="2"/>
      <c r="H30" s="2"/>
    </row>
    <row r="31" spans="1:8" ht="12.75">
      <c r="A31" s="2"/>
      <c r="B31" s="2"/>
      <c r="C31" s="7" t="s">
        <v>11</v>
      </c>
      <c r="D31" s="7"/>
      <c r="E31" s="2"/>
      <c r="F31" s="2"/>
      <c r="G31" s="2"/>
      <c r="H31" s="2"/>
    </row>
    <row r="32" spans="1:8" ht="18">
      <c r="A32" s="2"/>
      <c r="B32" s="3" t="s">
        <v>12</v>
      </c>
      <c r="C32" s="8" t="s">
        <v>13</v>
      </c>
      <c r="D32" s="8" t="s">
        <v>14</v>
      </c>
      <c r="E32" s="2"/>
      <c r="F32" s="2"/>
      <c r="G32" s="2"/>
      <c r="H32" s="2"/>
    </row>
    <row r="33" spans="1:8" ht="18">
      <c r="A33" s="2"/>
      <c r="B33" s="3" t="s">
        <v>15</v>
      </c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 t="s">
        <v>16</v>
      </c>
      <c r="C35" s="9">
        <v>1000</v>
      </c>
      <c r="D35" s="9">
        <v>4000</v>
      </c>
      <c r="E35" s="2"/>
      <c r="F35" s="2"/>
      <c r="G35" s="2"/>
      <c r="H35" s="2"/>
    </row>
    <row r="36" spans="1:8" ht="12.75">
      <c r="A36" s="2"/>
      <c r="B36" s="2" t="s">
        <v>17</v>
      </c>
      <c r="C36" s="9"/>
      <c r="D36" s="9">
        <v>15000</v>
      </c>
      <c r="E36" s="2"/>
      <c r="F36" s="2"/>
      <c r="G36" s="2"/>
      <c r="H36" s="2"/>
    </row>
    <row r="37" spans="1:8" ht="12.75">
      <c r="A37" s="2"/>
      <c r="B37" s="2" t="s">
        <v>18</v>
      </c>
      <c r="C37" s="9"/>
      <c r="D37" s="9"/>
      <c r="E37" s="2"/>
      <c r="F37" s="2"/>
      <c r="G37" s="2"/>
      <c r="H37" s="2"/>
    </row>
    <row r="38" spans="1:8" ht="12.75">
      <c r="A38" s="2"/>
      <c r="B38" s="2" t="s">
        <v>19</v>
      </c>
      <c r="C38" s="9">
        <v>2000</v>
      </c>
      <c r="D38" s="9">
        <v>2000</v>
      </c>
      <c r="E38" s="2"/>
      <c r="F38" s="2"/>
      <c r="G38" s="2"/>
      <c r="H38" s="2"/>
    </row>
    <row r="39" spans="1:8" ht="12.75">
      <c r="A39" s="2"/>
      <c r="B39" s="2" t="s">
        <v>20</v>
      </c>
      <c r="C39" s="9">
        <v>3000</v>
      </c>
      <c r="D39" s="9">
        <v>9000</v>
      </c>
      <c r="E39" s="2"/>
      <c r="F39" s="2"/>
      <c r="G39" s="2"/>
      <c r="H39" s="2"/>
    </row>
    <row r="40" spans="1:8" ht="12.75">
      <c r="A40" s="2"/>
      <c r="B40" s="2" t="s">
        <v>21</v>
      </c>
      <c r="C40" s="9"/>
      <c r="D40" s="9">
        <v>150000</v>
      </c>
      <c r="E40" s="2"/>
      <c r="F40" s="2"/>
      <c r="G40" s="2"/>
      <c r="H40" s="2"/>
    </row>
    <row r="41" spans="1:8" ht="12.75">
      <c r="A41" s="2"/>
      <c r="B41" s="2" t="s">
        <v>22</v>
      </c>
      <c r="C41" s="9">
        <v>4000</v>
      </c>
      <c r="D41" s="9">
        <v>10000</v>
      </c>
      <c r="E41" s="2"/>
      <c r="F41" s="2"/>
      <c r="G41" s="2"/>
      <c r="H41" s="2"/>
    </row>
    <row r="42" spans="1:8" ht="12.75">
      <c r="A42" s="2"/>
      <c r="B42" s="2" t="s">
        <v>23</v>
      </c>
      <c r="C42" s="9"/>
      <c r="D42" s="9"/>
      <c r="E42" s="2"/>
      <c r="F42" s="2"/>
      <c r="G42" s="2"/>
      <c r="H42" s="2"/>
    </row>
    <row r="43" spans="1:8" ht="13.5" thickBot="1">
      <c r="A43" s="2"/>
      <c r="B43" s="2"/>
      <c r="C43" s="10">
        <f>SUM(C35:C42)</f>
        <v>10000</v>
      </c>
      <c r="D43" s="10">
        <f>SUM(D35:D42)</f>
        <v>190000</v>
      </c>
      <c r="E43" s="2"/>
      <c r="F43" s="2"/>
      <c r="G43" s="2"/>
      <c r="H43" s="2"/>
    </row>
    <row r="44" spans="1:8" ht="18.75" thickTop="1">
      <c r="A44" s="2"/>
      <c r="B44" s="3" t="s">
        <v>24</v>
      </c>
      <c r="C44" s="9"/>
      <c r="D44" s="9"/>
      <c r="E44" s="2"/>
      <c r="F44" s="2"/>
      <c r="G44" s="2"/>
      <c r="H44" s="2"/>
    </row>
    <row r="45" spans="1:8" ht="12.75">
      <c r="A45" s="2"/>
      <c r="B45" s="2" t="s">
        <v>25</v>
      </c>
      <c r="C45" s="9"/>
      <c r="D45" s="9">
        <v>5500</v>
      </c>
      <c r="E45" s="2"/>
      <c r="F45" s="2"/>
      <c r="G45" s="2"/>
      <c r="H45" s="2"/>
    </row>
    <row r="46" spans="1:8" ht="12.75">
      <c r="A46" s="2"/>
      <c r="B46" s="2" t="s">
        <v>26</v>
      </c>
      <c r="C46" s="9"/>
      <c r="D46" s="9">
        <v>29500</v>
      </c>
      <c r="E46" s="2"/>
      <c r="F46" s="2"/>
      <c r="G46" s="2"/>
      <c r="H46" s="2"/>
    </row>
    <row r="47" spans="1:8" ht="12.75">
      <c r="A47" s="2"/>
      <c r="B47" s="2" t="s">
        <v>27</v>
      </c>
      <c r="C47" s="9"/>
      <c r="D47" s="9">
        <v>100000</v>
      </c>
      <c r="E47" s="2"/>
      <c r="F47" s="2"/>
      <c r="G47" s="2"/>
      <c r="H47" s="2"/>
    </row>
    <row r="48" spans="1:8" ht="12.75">
      <c r="A48" s="2"/>
      <c r="B48" s="2" t="s">
        <v>2</v>
      </c>
      <c r="C48" s="9">
        <f>+C49-C45-C46-C47</f>
        <v>10000</v>
      </c>
      <c r="D48" s="9">
        <f>+D49-D45-D46-D47</f>
        <v>55000</v>
      </c>
      <c r="E48" s="2"/>
      <c r="F48" s="2"/>
      <c r="G48" s="2"/>
      <c r="H48" s="2"/>
    </row>
    <row r="49" spans="1:8" ht="13.5" thickBot="1">
      <c r="A49" s="2"/>
      <c r="B49" s="2"/>
      <c r="C49" s="10">
        <f>+C43</f>
        <v>10000</v>
      </c>
      <c r="D49" s="10">
        <f>+D43</f>
        <v>190000</v>
      </c>
      <c r="E49" s="2"/>
      <c r="F49" s="2"/>
      <c r="G49" s="2"/>
      <c r="H49" s="2"/>
    </row>
    <row r="50" spans="1:8" ht="13.5" thickTop="1">
      <c r="A50" s="2"/>
      <c r="B50" s="2"/>
      <c r="C50" s="9"/>
      <c r="D50" s="9"/>
      <c r="E50" s="2"/>
      <c r="F50" s="2"/>
      <c r="G50" s="2"/>
      <c r="H50" s="2"/>
    </row>
    <row r="51" spans="1:8" ht="12.75">
      <c r="A51" s="2"/>
      <c r="B51" s="2"/>
      <c r="C51" s="9"/>
      <c r="D51" s="9"/>
      <c r="E51" s="2"/>
      <c r="F51" s="2"/>
      <c r="G51" s="2"/>
      <c r="H51" s="2"/>
    </row>
    <row r="52" spans="1:8" ht="12.75">
      <c r="A52" s="2"/>
      <c r="B52" s="11" t="s">
        <v>28</v>
      </c>
      <c r="C52" s="9"/>
      <c r="D52" s="9"/>
      <c r="E52" s="2"/>
      <c r="F52" s="2"/>
      <c r="G52" s="2"/>
      <c r="H52" s="2"/>
    </row>
    <row r="53" spans="1:8" ht="12.75">
      <c r="A53" s="2"/>
      <c r="B53" s="2" t="s">
        <v>29</v>
      </c>
      <c r="C53" s="9">
        <f>+D48</f>
        <v>55000</v>
      </c>
      <c r="D53" s="9"/>
      <c r="E53" s="2"/>
      <c r="F53" s="2"/>
      <c r="G53" s="2"/>
      <c r="H53" s="2"/>
    </row>
    <row r="54" spans="1:8" ht="12.75">
      <c r="A54" s="2"/>
      <c r="B54" s="2" t="s">
        <v>30</v>
      </c>
      <c r="C54" s="9">
        <f>+C48</f>
        <v>10000</v>
      </c>
      <c r="D54" s="9"/>
      <c r="E54" s="2"/>
      <c r="F54" s="2"/>
      <c r="G54" s="2"/>
      <c r="H54" s="2"/>
    </row>
    <row r="55" spans="1:8" ht="12.75">
      <c r="A55" s="2"/>
      <c r="B55" s="2"/>
      <c r="C55" s="12">
        <f>+C53-C54</f>
        <v>45000</v>
      </c>
      <c r="D55" s="12">
        <f>+C55</f>
        <v>45000</v>
      </c>
      <c r="E55" s="2"/>
      <c r="F55" s="2"/>
      <c r="G55" s="2"/>
      <c r="H55" s="2"/>
    </row>
    <row r="56" spans="1:8" ht="12.75">
      <c r="A56" s="2"/>
      <c r="B56" s="2" t="s">
        <v>31</v>
      </c>
      <c r="C56" s="9"/>
      <c r="D56" s="13">
        <v>30000</v>
      </c>
      <c r="E56" s="2"/>
      <c r="F56" s="2"/>
      <c r="G56" s="2"/>
      <c r="H56" s="2"/>
    </row>
    <row r="57" spans="1:8" ht="13.5" thickBot="1">
      <c r="A57" s="2"/>
      <c r="B57" s="2"/>
      <c r="C57" s="9"/>
      <c r="D57" s="14">
        <f>SUM(D55:D56)</f>
        <v>75000</v>
      </c>
      <c r="E57" s="2"/>
      <c r="F57" s="2"/>
      <c r="G57" s="2"/>
      <c r="H57" s="2"/>
    </row>
    <row r="58" spans="1:8" ht="13.5" thickTop="1">
      <c r="A58" s="2"/>
      <c r="B58" s="2" t="s">
        <v>32</v>
      </c>
      <c r="C58" s="2"/>
      <c r="D58" s="2"/>
      <c r="E58" s="2"/>
      <c r="F58" s="2"/>
      <c r="G58" s="2"/>
      <c r="H58" s="2"/>
    </row>
    <row r="59" spans="1:8" ht="12.75">
      <c r="A59" s="2"/>
      <c r="B59" s="2" t="s">
        <v>33</v>
      </c>
      <c r="C59" s="2">
        <v>10000</v>
      </c>
      <c r="D59" s="2"/>
      <c r="E59" s="2"/>
      <c r="F59" s="2"/>
      <c r="G59" s="2"/>
      <c r="H59" s="2"/>
    </row>
    <row r="60" spans="1:8" ht="12.75">
      <c r="A60" s="2"/>
      <c r="B60" s="2" t="s">
        <v>34</v>
      </c>
      <c r="C60" s="2">
        <v>22000</v>
      </c>
      <c r="D60" s="2"/>
      <c r="E60" s="2"/>
      <c r="F60" s="2"/>
      <c r="G60" s="2"/>
      <c r="H60" s="2"/>
    </row>
    <row r="61" spans="1:8" ht="12.75">
      <c r="A61" s="2"/>
      <c r="B61" s="2" t="s">
        <v>35</v>
      </c>
      <c r="C61" s="2">
        <v>18000</v>
      </c>
      <c r="D61" s="2"/>
      <c r="E61" s="2"/>
      <c r="F61" s="2"/>
      <c r="G61" s="2"/>
      <c r="H61" s="2"/>
    </row>
    <row r="62" spans="1:8" ht="13.5" thickBot="1">
      <c r="A62" s="2"/>
      <c r="B62" s="2"/>
      <c r="C62" s="6">
        <f>SUM(C59:C61)</f>
        <v>50000</v>
      </c>
      <c r="D62" s="15">
        <f>+C62</f>
        <v>50000</v>
      </c>
      <c r="E62" s="2"/>
      <c r="F62" s="2"/>
      <c r="G62" s="2"/>
      <c r="H62" s="2"/>
    </row>
    <row r="63" spans="1:8" ht="14.25" thickBot="1" thickTop="1">
      <c r="A63" s="2"/>
      <c r="B63" s="2"/>
      <c r="C63" s="2"/>
      <c r="D63" s="6">
        <f>+D57-D62</f>
        <v>25000</v>
      </c>
      <c r="E63" s="2"/>
      <c r="F63" s="2"/>
      <c r="G63" s="2"/>
      <c r="H63" s="2"/>
    </row>
    <row r="64" spans="1:8" ht="13.5" thickTop="1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B25" sqref="B25"/>
    </sheetView>
  </sheetViews>
  <sheetFormatPr defaultColWidth="12" defaultRowHeight="12.75"/>
  <cols>
    <col min="1" max="1" width="17.5" style="41" customWidth="1"/>
    <col min="2" max="2" width="51.5" style="41" customWidth="1"/>
    <col min="3" max="6" width="17.5" style="41" customWidth="1"/>
    <col min="7" max="16384" width="12" style="41" customWidth="1"/>
  </cols>
  <sheetData>
    <row r="1" spans="1:8" ht="18">
      <c r="A1" s="39" t="s">
        <v>36</v>
      </c>
      <c r="B1" s="40"/>
      <c r="C1" s="40"/>
      <c r="D1" s="40"/>
      <c r="E1" s="40"/>
      <c r="F1" s="40"/>
      <c r="G1" s="40"/>
      <c r="H1" s="40"/>
    </row>
    <row r="2" spans="1:8" ht="18">
      <c r="A2" s="40"/>
      <c r="B2" s="40"/>
      <c r="C2" s="40"/>
      <c r="D2" s="40"/>
      <c r="E2" s="40"/>
      <c r="F2" s="40"/>
      <c r="G2" s="40"/>
      <c r="H2" s="40"/>
    </row>
    <row r="3" spans="1:8" ht="18">
      <c r="A3" s="40"/>
      <c r="B3" s="40"/>
      <c r="C3" s="40"/>
      <c r="D3" s="40"/>
      <c r="E3" s="40"/>
      <c r="F3" s="40"/>
      <c r="G3" s="40"/>
      <c r="H3" s="40"/>
    </row>
    <row r="4" spans="1:8" ht="18">
      <c r="A4" s="40"/>
      <c r="B4" s="39" t="s">
        <v>37</v>
      </c>
      <c r="C4" s="40"/>
      <c r="D4" s="40"/>
      <c r="E4" s="40"/>
      <c r="F4" s="40"/>
      <c r="G4" s="40"/>
      <c r="H4" s="40"/>
    </row>
    <row r="5" spans="1:8" ht="18">
      <c r="A5" s="40"/>
      <c r="B5" s="40"/>
      <c r="C5" s="40"/>
      <c r="D5" s="40"/>
      <c r="E5" s="40"/>
      <c r="F5" s="40"/>
      <c r="G5" s="40"/>
      <c r="H5" s="40"/>
    </row>
    <row r="6" spans="1:8" ht="18">
      <c r="A6" s="40"/>
      <c r="B6" s="40" t="s">
        <v>38</v>
      </c>
      <c r="C6" s="40"/>
      <c r="D6" s="40"/>
      <c r="E6" s="40"/>
      <c r="F6" s="40"/>
      <c r="G6" s="40"/>
      <c r="H6" s="40"/>
    </row>
    <row r="7" spans="1:8" ht="18">
      <c r="A7" s="40"/>
      <c r="B7" s="40"/>
      <c r="C7" s="40"/>
      <c r="D7" s="40"/>
      <c r="E7" s="40">
        <v>4</v>
      </c>
      <c r="F7" s="40" t="s">
        <v>39</v>
      </c>
      <c r="G7" s="40"/>
      <c r="H7" s="40"/>
    </row>
    <row r="8" spans="1:8" ht="18">
      <c r="A8" s="40"/>
      <c r="B8" s="40" t="s">
        <v>40</v>
      </c>
      <c r="C8" s="40" t="s">
        <v>41</v>
      </c>
      <c r="D8" s="40">
        <v>15000</v>
      </c>
      <c r="E8" s="40">
        <v>2</v>
      </c>
      <c r="F8" s="40" t="s">
        <v>42</v>
      </c>
      <c r="G8" s="40"/>
      <c r="H8" s="40"/>
    </row>
    <row r="9" spans="1:8" ht="18">
      <c r="A9" s="40"/>
      <c r="B9" s="40"/>
      <c r="C9" s="40" t="s">
        <v>41</v>
      </c>
      <c r="D9" s="40">
        <v>50000</v>
      </c>
      <c r="E9" s="40">
        <v>4</v>
      </c>
      <c r="F9" s="40" t="s">
        <v>42</v>
      </c>
      <c r="G9" s="40"/>
      <c r="H9" s="40"/>
    </row>
    <row r="10" spans="1:8" ht="18">
      <c r="A10" s="40"/>
      <c r="B10" s="40"/>
      <c r="C10" s="40"/>
      <c r="D10" s="40"/>
      <c r="E10" s="40"/>
      <c r="F10" s="40"/>
      <c r="G10" s="40"/>
      <c r="H10" s="40"/>
    </row>
    <row r="11" spans="1:8" ht="18">
      <c r="A11" s="40"/>
      <c r="B11" s="40"/>
      <c r="C11" s="40"/>
      <c r="D11" s="40"/>
      <c r="E11" s="40"/>
      <c r="F11" s="40"/>
      <c r="G11" s="40"/>
      <c r="H11" s="40"/>
    </row>
    <row r="12" spans="1:8" ht="18">
      <c r="A12" s="40"/>
      <c r="B12" s="39" t="s">
        <v>43</v>
      </c>
      <c r="C12" s="40"/>
      <c r="D12" s="40"/>
      <c r="E12" s="40"/>
      <c r="F12" s="40"/>
      <c r="G12" s="40"/>
      <c r="H12" s="40"/>
    </row>
    <row r="13" spans="1:8" ht="18">
      <c r="A13" s="40"/>
      <c r="B13" s="40"/>
      <c r="C13" s="40"/>
      <c r="D13" s="40"/>
      <c r="E13" s="40"/>
      <c r="F13" s="40"/>
      <c r="G13" s="40"/>
      <c r="H13" s="40"/>
    </row>
    <row r="14" spans="1:8" ht="18">
      <c r="A14" s="40"/>
      <c r="B14" s="42" t="s">
        <v>44</v>
      </c>
      <c r="C14" s="42"/>
      <c r="D14" s="40"/>
      <c r="E14" s="40"/>
      <c r="F14" s="40"/>
      <c r="G14" s="40"/>
      <c r="H14" s="40"/>
    </row>
    <row r="15" spans="1:8" ht="18">
      <c r="A15" s="40"/>
      <c r="B15" s="40"/>
      <c r="C15" s="40"/>
      <c r="D15" s="40"/>
      <c r="E15" s="40"/>
      <c r="F15" s="40"/>
      <c r="G15" s="40"/>
      <c r="H15" s="40"/>
    </row>
    <row r="16" spans="1:8" ht="18">
      <c r="A16" s="40"/>
      <c r="B16" s="40" t="s">
        <v>45</v>
      </c>
      <c r="C16" s="40"/>
      <c r="D16" s="40">
        <v>2000</v>
      </c>
      <c r="E16" s="40"/>
      <c r="F16" s="40"/>
      <c r="G16" s="40"/>
      <c r="H16" s="40"/>
    </row>
    <row r="17" spans="1:8" ht="18">
      <c r="A17" s="40"/>
      <c r="B17" s="40"/>
      <c r="C17" s="40"/>
      <c r="D17" s="40"/>
      <c r="E17" s="40"/>
      <c r="F17" s="40"/>
      <c r="G17" s="40"/>
      <c r="H17" s="40"/>
    </row>
    <row r="18" spans="1:8" ht="18">
      <c r="A18" s="40"/>
      <c r="B18" s="40"/>
      <c r="C18" s="40"/>
      <c r="D18" s="40"/>
      <c r="E18" s="40"/>
      <c r="F18" s="40"/>
      <c r="G18" s="40"/>
      <c r="H18" s="40"/>
    </row>
    <row r="19" spans="1:8" ht="18">
      <c r="A19" s="40"/>
      <c r="B19" s="42" t="s">
        <v>46</v>
      </c>
      <c r="C19" s="40"/>
      <c r="D19" s="40">
        <v>1200</v>
      </c>
      <c r="E19" s="40"/>
      <c r="F19" s="40"/>
      <c r="G19" s="40"/>
      <c r="H19" s="40"/>
    </row>
    <row r="20" spans="1:8" ht="18">
      <c r="A20" s="40"/>
      <c r="B20" s="40"/>
      <c r="C20" s="40"/>
      <c r="D20" s="40"/>
      <c r="E20" s="40"/>
      <c r="F20" s="40"/>
      <c r="G20" s="40"/>
      <c r="H20" s="40"/>
    </row>
    <row r="21" spans="1:8" ht="18">
      <c r="A21" s="40"/>
      <c r="B21" s="42" t="s">
        <v>47</v>
      </c>
      <c r="C21" s="40"/>
      <c r="D21" s="40"/>
      <c r="E21" s="40"/>
      <c r="F21" s="40"/>
      <c r="G21" s="40"/>
      <c r="H21" s="40"/>
    </row>
    <row r="22" spans="1:8" ht="18">
      <c r="A22" s="40"/>
      <c r="B22" s="40"/>
      <c r="C22" s="40"/>
      <c r="D22" s="40"/>
      <c r="E22" s="40"/>
      <c r="F22" s="40"/>
      <c r="G22" s="40"/>
      <c r="H22" s="40"/>
    </row>
    <row r="23" spans="1:8" ht="18">
      <c r="A23" s="40"/>
      <c r="B23" s="43" t="s">
        <v>48</v>
      </c>
      <c r="C23" s="40"/>
      <c r="D23" s="40"/>
      <c r="E23" s="40"/>
      <c r="F23" s="40"/>
      <c r="G23" s="40"/>
      <c r="H23" s="40"/>
    </row>
    <row r="24" spans="1:8" ht="18">
      <c r="A24" s="40"/>
      <c r="B24" s="40" t="s">
        <v>49</v>
      </c>
      <c r="C24" s="40"/>
      <c r="D24" s="40">
        <v>10000</v>
      </c>
      <c r="E24" s="40"/>
      <c r="F24" s="40"/>
      <c r="G24" s="40"/>
      <c r="H24" s="40"/>
    </row>
    <row r="25" spans="1:8" ht="18">
      <c r="A25" s="40"/>
      <c r="B25" s="40" t="s">
        <v>50</v>
      </c>
      <c r="C25" s="40"/>
      <c r="D25" s="40">
        <v>2000</v>
      </c>
      <c r="E25" s="40"/>
      <c r="F25" s="40"/>
      <c r="G25" s="40"/>
      <c r="H25" s="40"/>
    </row>
    <row r="26" spans="1:8" ht="18">
      <c r="A26" s="40"/>
      <c r="B26" s="40" t="s">
        <v>51</v>
      </c>
      <c r="C26" s="40"/>
      <c r="D26" s="40">
        <v>12000</v>
      </c>
      <c r="E26" s="40"/>
      <c r="F26" s="40"/>
      <c r="G26" s="40"/>
      <c r="H26" s="40"/>
    </row>
    <row r="27" spans="1:8" ht="18">
      <c r="A27" s="40"/>
      <c r="B27" s="40" t="s">
        <v>52</v>
      </c>
      <c r="C27" s="40"/>
      <c r="D27" s="40">
        <v>9000</v>
      </c>
      <c r="E27" s="40"/>
      <c r="F27" s="40"/>
      <c r="G27" s="40"/>
      <c r="H27" s="40"/>
    </row>
    <row r="28" spans="1:8" ht="18">
      <c r="A28" s="40"/>
      <c r="B28" s="40" t="s">
        <v>53</v>
      </c>
      <c r="C28" s="40"/>
      <c r="D28" s="40">
        <v>8000</v>
      </c>
      <c r="E28" s="40"/>
      <c r="F28" s="40"/>
      <c r="G28" s="40"/>
      <c r="H28" s="40"/>
    </row>
    <row r="29" spans="1:8" ht="18">
      <c r="A29" s="40"/>
      <c r="B29" s="40"/>
      <c r="C29" s="40"/>
      <c r="D29" s="40"/>
      <c r="E29" s="40" t="s">
        <v>54</v>
      </c>
      <c r="F29" s="40" t="s">
        <v>55</v>
      </c>
      <c r="G29" s="40"/>
      <c r="H29" s="40"/>
    </row>
    <row r="30" spans="1:8" ht="18">
      <c r="A30" s="40"/>
      <c r="B30" s="40"/>
      <c r="C30" s="40"/>
      <c r="D30" s="40"/>
      <c r="E30" s="44"/>
      <c r="F30" s="40"/>
      <c r="G30" s="40"/>
      <c r="H30" s="40"/>
    </row>
    <row r="31" spans="1:8" ht="18">
      <c r="A31" s="40"/>
      <c r="B31" s="40" t="s">
        <v>49</v>
      </c>
      <c r="C31" s="40"/>
      <c r="D31" s="40">
        <f>+D24</f>
        <v>10000</v>
      </c>
      <c r="E31" s="44"/>
      <c r="F31" s="40"/>
      <c r="G31" s="40"/>
      <c r="H31" s="40"/>
    </row>
    <row r="32" spans="1:8" ht="18">
      <c r="A32" s="40"/>
      <c r="B32" s="40" t="s">
        <v>50</v>
      </c>
      <c r="C32" s="40"/>
      <c r="D32" s="40">
        <f>+D25</f>
        <v>2000</v>
      </c>
      <c r="E32" s="44"/>
      <c r="F32" s="40"/>
      <c r="G32" s="40"/>
      <c r="H32" s="40"/>
    </row>
    <row r="33" spans="1:8" ht="18">
      <c r="A33" s="40"/>
      <c r="B33" s="40"/>
      <c r="C33" s="40"/>
      <c r="D33" s="45">
        <f>+D31-D32</f>
        <v>8000</v>
      </c>
      <c r="E33" s="46">
        <v>0.25</v>
      </c>
      <c r="F33" s="45">
        <f>+E33*D33</f>
        <v>2000</v>
      </c>
      <c r="G33" s="45"/>
      <c r="H33" s="40"/>
    </row>
    <row r="34" spans="1:8" ht="18">
      <c r="A34" s="40"/>
      <c r="B34" s="40"/>
      <c r="C34" s="40"/>
      <c r="D34" s="40"/>
      <c r="E34" s="44"/>
      <c r="F34" s="40"/>
      <c r="G34" s="40"/>
      <c r="H34" s="40"/>
    </row>
    <row r="35" spans="1:8" ht="18">
      <c r="A35" s="40"/>
      <c r="B35" s="40" t="str">
        <f>+B27</f>
        <v>Impôts de l'année précédante</v>
      </c>
      <c r="C35" s="40"/>
      <c r="D35" s="40">
        <f>+D27</f>
        <v>9000</v>
      </c>
      <c r="E35" s="44"/>
      <c r="F35" s="40"/>
      <c r="G35" s="40"/>
      <c r="H35" s="40"/>
    </row>
    <row r="36" spans="1:8" ht="18">
      <c r="A36" s="40"/>
      <c r="B36" s="40" t="str">
        <f>+B25</f>
        <v>Retenus à la source</v>
      </c>
      <c r="C36" s="40"/>
      <c r="D36" s="40">
        <f>+D25</f>
        <v>2000</v>
      </c>
      <c r="E36" s="44"/>
      <c r="F36" s="40"/>
      <c r="G36" s="40"/>
      <c r="H36" s="40"/>
    </row>
    <row r="37" spans="1:8" ht="18">
      <c r="A37" s="40"/>
      <c r="B37" s="40" t="s">
        <v>56</v>
      </c>
      <c r="C37" s="40"/>
      <c r="D37" s="45">
        <f>+D35-D36</f>
        <v>7000</v>
      </c>
      <c r="E37" s="46">
        <v>0.25</v>
      </c>
      <c r="F37" s="45">
        <f>+E37*D37</f>
        <v>1750</v>
      </c>
      <c r="G37" s="45"/>
      <c r="H37" s="40"/>
    </row>
    <row r="38" spans="1:8" ht="18">
      <c r="A38" s="40"/>
      <c r="B38" s="40"/>
      <c r="C38" s="40"/>
      <c r="D38" s="40"/>
      <c r="E38" s="44"/>
      <c r="F38" s="40"/>
      <c r="G38" s="40"/>
      <c r="H38" s="40"/>
    </row>
    <row r="39" spans="1:8" ht="18">
      <c r="A39" s="40"/>
      <c r="B39" s="40" t="s">
        <v>53</v>
      </c>
      <c r="C39" s="40"/>
      <c r="D39" s="40">
        <f>+D28</f>
        <v>8000</v>
      </c>
      <c r="E39" s="44"/>
      <c r="F39" s="40"/>
      <c r="G39" s="40"/>
      <c r="H39" s="40"/>
    </row>
    <row r="40" spans="1:8" ht="18">
      <c r="A40" s="40"/>
      <c r="B40" s="40" t="str">
        <f>+B25</f>
        <v>Retenus à la source</v>
      </c>
      <c r="C40" s="40"/>
      <c r="D40" s="40">
        <f>+D25</f>
        <v>2000</v>
      </c>
      <c r="E40" s="44"/>
      <c r="F40" s="40"/>
      <c r="G40" s="40"/>
      <c r="H40" s="40"/>
    </row>
    <row r="41" spans="1:8" ht="18">
      <c r="A41" s="40"/>
      <c r="B41" s="40"/>
      <c r="C41" s="40"/>
      <c r="D41" s="45">
        <f>+D39-D40</f>
        <v>6000</v>
      </c>
      <c r="E41" s="46">
        <v>0.25</v>
      </c>
      <c r="F41" s="45">
        <f>+E41*D41</f>
        <v>1500</v>
      </c>
      <c r="G41" s="45"/>
      <c r="H41" s="40"/>
    </row>
    <row r="42" spans="1:8" ht="18">
      <c r="A42" s="40"/>
      <c r="B42" s="40" t="str">
        <f>+B35</f>
        <v>Impôts de l'année précédante</v>
      </c>
      <c r="C42" s="40"/>
      <c r="D42" s="40">
        <f>+D27</f>
        <v>9000</v>
      </c>
      <c r="E42" s="44"/>
      <c r="F42" s="40"/>
      <c r="G42" s="40"/>
      <c r="H42" s="40"/>
    </row>
    <row r="43" spans="1:8" ht="18">
      <c r="A43" s="40"/>
      <c r="B43" s="40" t="s">
        <v>57</v>
      </c>
      <c r="C43" s="40"/>
      <c r="D43" s="40">
        <f>+F41*2</f>
        <v>3000</v>
      </c>
      <c r="E43" s="44"/>
      <c r="F43" s="40"/>
      <c r="G43" s="40"/>
      <c r="H43" s="40"/>
    </row>
    <row r="44" spans="1:8" ht="18">
      <c r="A44" s="40"/>
      <c r="B44" s="40"/>
      <c r="C44" s="40"/>
      <c r="D44" s="45">
        <f>+D42-D43</f>
        <v>6000</v>
      </c>
      <c r="E44" s="46">
        <v>0.5</v>
      </c>
      <c r="F44" s="45">
        <f>+E44*D44</f>
        <v>3000</v>
      </c>
      <c r="G44" s="45"/>
      <c r="H44" s="40"/>
    </row>
    <row r="45" spans="1:8" ht="18">
      <c r="A45" s="40"/>
      <c r="B45" s="40"/>
      <c r="C45" s="40"/>
      <c r="D45" s="40"/>
      <c r="E45" s="44"/>
      <c r="F45" s="40"/>
      <c r="G45" s="40"/>
      <c r="H45" s="40"/>
    </row>
    <row r="46" spans="1:8" ht="18">
      <c r="A46" s="40"/>
      <c r="B46" s="40"/>
      <c r="C46" s="40"/>
      <c r="D46" s="40"/>
      <c r="E46" s="44"/>
      <c r="F46" s="40"/>
      <c r="G46" s="40"/>
      <c r="H46" s="40"/>
    </row>
    <row r="47" spans="1:8" ht="18">
      <c r="A47" s="40"/>
      <c r="B47" s="39" t="s">
        <v>58</v>
      </c>
      <c r="C47" s="40"/>
      <c r="D47" s="40"/>
      <c r="E47" s="40"/>
      <c r="F47" s="40"/>
      <c r="G47" s="40"/>
      <c r="H47" s="40"/>
    </row>
    <row r="48" spans="1:8" ht="18">
      <c r="A48" s="40"/>
      <c r="B48" s="40"/>
      <c r="C48" s="40"/>
      <c r="D48" s="40"/>
      <c r="E48" s="40"/>
      <c r="F48" s="40"/>
      <c r="G48" s="40"/>
      <c r="H48" s="40"/>
    </row>
    <row r="49" spans="1:8" ht="18">
      <c r="A49" s="40"/>
      <c r="B49" s="40" t="s">
        <v>59</v>
      </c>
      <c r="C49" s="40"/>
      <c r="D49" s="40"/>
      <c r="E49" s="40"/>
      <c r="F49" s="40"/>
      <c r="G49" s="40"/>
      <c r="H49" s="40"/>
    </row>
    <row r="50" spans="1:8" ht="18">
      <c r="A50" s="40"/>
      <c r="B50" s="40"/>
      <c r="C50" s="40"/>
      <c r="D50" s="40"/>
      <c r="E50" s="40"/>
      <c r="F50" s="40"/>
      <c r="G50" s="40"/>
      <c r="H50" s="40"/>
    </row>
    <row r="51" spans="1:8" ht="18">
      <c r="A51" s="40"/>
      <c r="B51" s="40"/>
      <c r="C51" s="40"/>
      <c r="D51" s="40"/>
      <c r="E51" s="40"/>
      <c r="F51" s="40"/>
      <c r="G51" s="40"/>
      <c r="H51" s="40"/>
    </row>
    <row r="52" spans="1:8" ht="18">
      <c r="A52" s="40"/>
      <c r="B52" s="40"/>
      <c r="C52" s="40"/>
      <c r="D52" s="40"/>
      <c r="E52" s="40"/>
      <c r="F52" s="40"/>
      <c r="G52" s="40"/>
      <c r="H52" s="40"/>
    </row>
    <row r="53" spans="1:8" ht="18">
      <c r="A53" s="40"/>
      <c r="B53" s="40" t="s">
        <v>60</v>
      </c>
      <c r="C53" s="40"/>
      <c r="D53" s="40"/>
      <c r="E53" s="40"/>
      <c r="F53" s="40"/>
      <c r="G53" s="40"/>
      <c r="H53" s="40"/>
    </row>
    <row r="54" spans="1:8" ht="18">
      <c r="A54" s="40"/>
      <c r="B54" s="40" t="s">
        <v>61</v>
      </c>
      <c r="C54" s="40"/>
      <c r="D54" s="40"/>
      <c r="E54" s="40"/>
      <c r="F54" s="40"/>
      <c r="G54" s="40"/>
      <c r="H54" s="40"/>
    </row>
    <row r="55" spans="1:8" ht="18">
      <c r="A55" s="40"/>
      <c r="B55" s="40"/>
      <c r="C55" s="40"/>
      <c r="D55" s="40"/>
      <c r="E55" s="40"/>
      <c r="F55" s="40"/>
      <c r="G55" s="40"/>
      <c r="H55" s="40"/>
    </row>
  </sheetData>
  <printOptions/>
  <pageMargins left="0.75" right="0.75" top="1" bottom="1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">
      <selection activeCell="D22" sqref="D22"/>
    </sheetView>
  </sheetViews>
  <sheetFormatPr defaultColWidth="12" defaultRowHeight="12.75"/>
  <cols>
    <col min="1" max="1" width="52.83203125" style="0" customWidth="1"/>
    <col min="2" max="5" width="20.83203125" style="0" customWidth="1"/>
    <col min="6" max="6" width="15.660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8.75" thickBot="1">
      <c r="A2" s="3" t="s">
        <v>62</v>
      </c>
      <c r="B2" s="16" t="s">
        <v>63</v>
      </c>
      <c r="C2" s="16"/>
      <c r="D2" s="17" t="s">
        <v>64</v>
      </c>
      <c r="E2" s="17" t="s">
        <v>65</v>
      </c>
      <c r="F2" s="17" t="s">
        <v>66</v>
      </c>
      <c r="G2" s="2"/>
      <c r="H2" s="2"/>
    </row>
    <row r="3" spans="1:8" ht="12.75">
      <c r="A3" s="2" t="s">
        <v>67</v>
      </c>
      <c r="B3" s="18"/>
      <c r="C3" s="18"/>
      <c r="D3" s="19"/>
      <c r="E3" s="19"/>
      <c r="F3" s="19"/>
      <c r="G3" s="2"/>
      <c r="H3" s="2"/>
    </row>
    <row r="4" spans="1:8" ht="12.75">
      <c r="A4" s="2" t="s">
        <v>68</v>
      </c>
      <c r="B4" s="18" t="s">
        <v>69</v>
      </c>
      <c r="C4" s="18"/>
      <c r="D4" s="19"/>
      <c r="E4" s="19"/>
      <c r="F4" s="19"/>
      <c r="G4" s="2"/>
      <c r="H4" s="2"/>
    </row>
    <row r="5" spans="1:8" ht="12.75">
      <c r="A5" s="2"/>
      <c r="B5" s="20" t="s">
        <v>70</v>
      </c>
      <c r="C5" s="20"/>
      <c r="D5" s="19">
        <v>10000</v>
      </c>
      <c r="E5" s="19"/>
      <c r="F5" s="19"/>
      <c r="G5" s="2"/>
      <c r="H5" s="2"/>
    </row>
    <row r="6" spans="1:8" ht="12.75">
      <c r="A6" s="2"/>
      <c r="B6" s="20" t="s">
        <v>71</v>
      </c>
      <c r="C6" s="20"/>
      <c r="D6" s="19">
        <v>20000</v>
      </c>
      <c r="E6" s="19"/>
      <c r="F6" s="19"/>
      <c r="G6" s="2"/>
      <c r="H6" s="2"/>
    </row>
    <row r="7" spans="1:8" ht="12.75">
      <c r="A7" s="2"/>
      <c r="B7" s="20" t="s">
        <v>72</v>
      </c>
      <c r="C7" s="20"/>
      <c r="D7" s="19"/>
      <c r="E7" s="19"/>
      <c r="F7" s="19"/>
      <c r="G7" s="2"/>
      <c r="H7" s="2"/>
    </row>
    <row r="8" spans="1:8" ht="12.75">
      <c r="A8" s="2"/>
      <c r="B8" s="20" t="s">
        <v>73</v>
      </c>
      <c r="C8" s="20"/>
      <c r="D8" s="19">
        <v>10000</v>
      </c>
      <c r="E8" s="19"/>
      <c r="F8" s="19"/>
      <c r="G8" s="2"/>
      <c r="H8" s="2"/>
    </row>
    <row r="9" spans="1:8" ht="12.75">
      <c r="A9" s="2"/>
      <c r="B9" s="20" t="s">
        <v>74</v>
      </c>
      <c r="C9" s="20"/>
      <c r="D9" s="19"/>
      <c r="E9" s="19"/>
      <c r="F9" s="19"/>
      <c r="G9" s="2"/>
      <c r="H9" s="2"/>
    </row>
    <row r="10" spans="1:8" ht="12.75">
      <c r="A10" s="2"/>
      <c r="B10" s="20" t="s">
        <v>75</v>
      </c>
      <c r="C10" s="20"/>
      <c r="D10" s="19"/>
      <c r="E10" s="19"/>
      <c r="F10" s="19"/>
      <c r="G10" s="2"/>
      <c r="H10" s="2"/>
    </row>
    <row r="11" spans="1:8" ht="12.75">
      <c r="A11" s="2"/>
      <c r="B11" s="20" t="s">
        <v>76</v>
      </c>
      <c r="C11" s="20"/>
      <c r="D11" s="19"/>
      <c r="E11" s="19"/>
      <c r="F11" s="19"/>
      <c r="G11" s="2"/>
      <c r="H11" s="2"/>
    </row>
    <row r="12" spans="1:8" ht="13.5" thickBot="1">
      <c r="A12" s="2"/>
      <c r="B12" s="21"/>
      <c r="C12" s="21"/>
      <c r="D12" s="22">
        <f>SUM(D5:D11)</f>
        <v>40000</v>
      </c>
      <c r="E12" s="22">
        <f>+D12</f>
        <v>40000</v>
      </c>
      <c r="F12" s="22"/>
      <c r="G12" s="2"/>
      <c r="H12" s="2"/>
    </row>
    <row r="13" spans="1:8" ht="12.75">
      <c r="A13" s="2"/>
      <c r="B13" s="18" t="s">
        <v>77</v>
      </c>
      <c r="C13" s="18"/>
      <c r="D13" s="19"/>
      <c r="E13" s="19"/>
      <c r="F13" s="19"/>
      <c r="G13" s="2"/>
      <c r="H13" s="2"/>
    </row>
    <row r="14" spans="1:8" ht="12.75">
      <c r="A14" s="2"/>
      <c r="B14" s="20" t="s">
        <v>78</v>
      </c>
      <c r="C14" s="20"/>
      <c r="D14" s="19">
        <v>40000</v>
      </c>
      <c r="E14" s="19"/>
      <c r="F14" s="19"/>
      <c r="G14" s="2"/>
      <c r="H14" s="2"/>
    </row>
    <row r="15" spans="1:8" ht="12.75">
      <c r="A15" s="2"/>
      <c r="B15" s="20" t="s">
        <v>79</v>
      </c>
      <c r="C15" s="20"/>
      <c r="D15" s="19"/>
      <c r="E15" s="19"/>
      <c r="F15" s="19"/>
      <c r="G15" s="2"/>
      <c r="H15" s="2"/>
    </row>
    <row r="16" spans="1:8" ht="13.5" thickBot="1">
      <c r="A16" s="2"/>
      <c r="B16" s="21"/>
      <c r="C16" s="21"/>
      <c r="D16" s="22">
        <f>SUM(D14:D15)</f>
        <v>40000</v>
      </c>
      <c r="E16" s="22">
        <f>+E12+D16</f>
        <v>80000</v>
      </c>
      <c r="F16" s="22"/>
      <c r="G16" s="2"/>
      <c r="H16" s="2"/>
    </row>
    <row r="17" spans="1:8" ht="12.75">
      <c r="A17" s="2"/>
      <c r="B17" s="18"/>
      <c r="C17" s="18"/>
      <c r="D17" s="19"/>
      <c r="E17" s="19"/>
      <c r="F17" s="19"/>
      <c r="G17" s="2"/>
      <c r="H17" s="2"/>
    </row>
    <row r="18" spans="1:8" ht="12.75">
      <c r="A18" s="2"/>
      <c r="B18" s="18" t="s">
        <v>80</v>
      </c>
      <c r="C18" s="18"/>
      <c r="D18" s="19"/>
      <c r="E18" s="19"/>
      <c r="F18" s="19"/>
      <c r="G18" s="2"/>
      <c r="H18" s="2"/>
    </row>
    <row r="19" spans="1:8" ht="12.75">
      <c r="A19" s="2"/>
      <c r="B19" s="20" t="s">
        <v>81</v>
      </c>
      <c r="C19" s="20"/>
      <c r="D19" s="19">
        <v>5000</v>
      </c>
      <c r="E19" s="19"/>
      <c r="F19" s="19"/>
      <c r="G19" s="2"/>
      <c r="H19" s="2"/>
    </row>
    <row r="20" spans="1:8" ht="12.75">
      <c r="A20" s="2"/>
      <c r="B20" s="20" t="s">
        <v>82</v>
      </c>
      <c r="C20" s="20"/>
      <c r="D20" s="19">
        <v>5000</v>
      </c>
      <c r="E20" s="19"/>
      <c r="F20" s="19"/>
      <c r="G20" s="2"/>
      <c r="H20" s="2"/>
    </row>
    <row r="21" spans="1:8" ht="12.75">
      <c r="A21" s="2"/>
      <c r="B21" s="20" t="s">
        <v>83</v>
      </c>
      <c r="C21" s="20"/>
      <c r="D21" s="19">
        <v>5000</v>
      </c>
      <c r="E21" s="19"/>
      <c r="F21" s="19"/>
      <c r="G21" s="2"/>
      <c r="H21" s="2"/>
    </row>
    <row r="22" spans="1:8" ht="12.75">
      <c r="A22" s="2"/>
      <c r="B22" s="20" t="s">
        <v>84</v>
      </c>
      <c r="C22" s="20"/>
      <c r="D22" s="20"/>
      <c r="E22" s="19"/>
      <c r="F22" s="19"/>
      <c r="G22" s="2"/>
      <c r="H22" s="2"/>
    </row>
    <row r="23" spans="1:8" ht="13.5" thickBot="1">
      <c r="A23" s="2"/>
      <c r="B23" s="21"/>
      <c r="C23" s="21"/>
      <c r="D23" s="22">
        <f>SUM(D19:D22)</f>
        <v>15000</v>
      </c>
      <c r="E23" s="22">
        <f>+E16-D23</f>
        <v>65000</v>
      </c>
      <c r="F23" s="22"/>
      <c r="G23" s="2"/>
      <c r="H23" s="2"/>
    </row>
    <row r="24" spans="1:8" ht="12.75">
      <c r="A24" s="2"/>
      <c r="B24" s="18" t="s">
        <v>85</v>
      </c>
      <c r="C24" s="18"/>
      <c r="D24" s="19"/>
      <c r="E24" s="19"/>
      <c r="F24" s="19"/>
      <c r="G24" s="2"/>
      <c r="H24" s="2"/>
    </row>
    <row r="25" spans="1:8" ht="12.75">
      <c r="A25" s="2"/>
      <c r="B25" s="18"/>
      <c r="C25" s="18"/>
      <c r="D25" s="19"/>
      <c r="E25" s="19"/>
      <c r="F25" s="19"/>
      <c r="G25" s="2"/>
      <c r="H25" s="2"/>
    </row>
    <row r="26" spans="1:8" ht="12.75">
      <c r="A26" s="2"/>
      <c r="B26" s="20" t="s">
        <v>86</v>
      </c>
      <c r="C26" s="20"/>
      <c r="D26" s="19">
        <v>4000</v>
      </c>
      <c r="E26" s="19"/>
      <c r="F26" s="19"/>
      <c r="G26" s="2"/>
      <c r="H26" s="2"/>
    </row>
    <row r="27" spans="1:8" ht="12.75">
      <c r="A27" s="2"/>
      <c r="B27" s="20" t="s">
        <v>87</v>
      </c>
      <c r="C27" s="20"/>
      <c r="D27" s="19"/>
      <c r="E27" s="19"/>
      <c r="F27" s="19"/>
      <c r="G27" s="2"/>
      <c r="H27" s="2"/>
    </row>
    <row r="28" spans="1:8" ht="12.75">
      <c r="A28" s="2"/>
      <c r="B28" s="20" t="s">
        <v>88</v>
      </c>
      <c r="C28" s="20"/>
      <c r="D28" s="19"/>
      <c r="E28" s="19"/>
      <c r="F28" s="19"/>
      <c r="G28" s="2"/>
      <c r="H28" s="2"/>
    </row>
    <row r="29" spans="1:8" ht="12.75">
      <c r="A29" s="2"/>
      <c r="B29" s="20" t="s">
        <v>89</v>
      </c>
      <c r="C29" s="20"/>
      <c r="D29" s="20"/>
      <c r="E29" s="19"/>
      <c r="F29" s="19"/>
      <c r="G29" s="2"/>
      <c r="H29" s="2"/>
    </row>
    <row r="30" spans="1:8" ht="13.5" thickBot="1">
      <c r="A30" s="2"/>
      <c r="B30" s="21"/>
      <c r="C30" s="21"/>
      <c r="D30" s="22">
        <f>SUM(D26:D29)</f>
        <v>4000</v>
      </c>
      <c r="E30" s="22">
        <f>+MAX(E23-D30,0)</f>
        <v>61000</v>
      </c>
      <c r="F30" s="22">
        <f>+MAX(0,D30-E23)</f>
        <v>0</v>
      </c>
      <c r="G30" s="2"/>
      <c r="H30" s="2"/>
    </row>
    <row r="31" spans="1:8" ht="12.75">
      <c r="A31" s="2"/>
      <c r="B31" s="18"/>
      <c r="C31" s="18"/>
      <c r="D31" s="19"/>
      <c r="E31" s="19"/>
      <c r="F31" s="19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18" t="s">
        <v>90</v>
      </c>
      <c r="C34" s="23"/>
      <c r="D34" s="23"/>
      <c r="E34" s="23"/>
      <c r="F34" s="23"/>
      <c r="G34" s="2"/>
      <c r="H34" s="2"/>
    </row>
    <row r="35" spans="1:8" ht="18">
      <c r="A35" s="3" t="s">
        <v>62</v>
      </c>
      <c r="B35" s="24" t="s">
        <v>91</v>
      </c>
      <c r="C35" s="23"/>
      <c r="D35" s="23"/>
      <c r="E35" s="23">
        <f>+E30</f>
        <v>61000</v>
      </c>
      <c r="F35" s="23"/>
      <c r="G35" s="2"/>
      <c r="H35" s="2"/>
    </row>
    <row r="36" spans="1:8" ht="18">
      <c r="A36" s="3" t="s">
        <v>92</v>
      </c>
      <c r="B36" s="23"/>
      <c r="C36" s="23"/>
      <c r="D36" s="23"/>
      <c r="E36" s="23"/>
      <c r="F36" s="23"/>
      <c r="G36" s="2"/>
      <c r="H36" s="2"/>
    </row>
    <row r="37" spans="1:8" ht="12.75">
      <c r="A37" s="2"/>
      <c r="B37" s="23" t="s">
        <v>93</v>
      </c>
      <c r="C37" s="23"/>
      <c r="D37" s="23"/>
      <c r="E37" s="23"/>
      <c r="F37" s="23"/>
      <c r="G37" s="2"/>
      <c r="H37" s="2"/>
    </row>
    <row r="38" spans="1:8" ht="12.75">
      <c r="A38" s="2"/>
      <c r="B38" s="23" t="s">
        <v>94</v>
      </c>
      <c r="C38" s="23"/>
      <c r="D38" s="23">
        <v>5000</v>
      </c>
      <c r="E38" s="23"/>
      <c r="F38" s="23"/>
      <c r="G38" s="2"/>
      <c r="H38" s="2"/>
    </row>
    <row r="39" spans="1:8" ht="12.75">
      <c r="A39" s="2"/>
      <c r="B39" s="23" t="s">
        <v>95</v>
      </c>
      <c r="C39" s="23"/>
      <c r="D39" s="23">
        <v>1200</v>
      </c>
      <c r="E39" s="23"/>
      <c r="F39" s="23"/>
      <c r="G39" s="2"/>
      <c r="H39" s="2"/>
    </row>
    <row r="40" spans="1:8" ht="12.75">
      <c r="A40" s="2"/>
      <c r="B40" s="23" t="s">
        <v>96</v>
      </c>
      <c r="C40" s="23"/>
      <c r="D40" s="23"/>
      <c r="E40" s="23"/>
      <c r="F40" s="23"/>
      <c r="G40" s="2"/>
      <c r="H40" s="2"/>
    </row>
    <row r="41" spans="1:8" ht="12.75">
      <c r="A41" s="2"/>
      <c r="B41" s="23" t="s">
        <v>97</v>
      </c>
      <c r="C41" s="23"/>
      <c r="D41" s="23"/>
      <c r="E41" s="23"/>
      <c r="F41" s="23"/>
      <c r="G41" s="2"/>
      <c r="H41" s="2"/>
    </row>
    <row r="42" spans="1:8" ht="12.75">
      <c r="A42" s="2"/>
      <c r="B42" s="23" t="s">
        <v>98</v>
      </c>
      <c r="C42" s="23"/>
      <c r="D42" s="23"/>
      <c r="E42" s="23"/>
      <c r="F42" s="23"/>
      <c r="G42" s="2"/>
      <c r="H42" s="2"/>
    </row>
    <row r="43" spans="1:8" ht="12.75">
      <c r="A43" s="2"/>
      <c r="B43" s="23" t="s">
        <v>99</v>
      </c>
      <c r="C43" s="23"/>
      <c r="D43" s="23"/>
      <c r="E43" s="23"/>
      <c r="F43" s="23"/>
      <c r="G43" s="2"/>
      <c r="H43" s="2"/>
    </row>
    <row r="44" spans="1:8" ht="12.75">
      <c r="A44" s="2"/>
      <c r="B44" s="23"/>
      <c r="C44" s="23"/>
      <c r="D44" s="25">
        <f>SUM(D38:D43)</f>
        <v>6200</v>
      </c>
      <c r="E44" s="25">
        <f>+D44</f>
        <v>6200</v>
      </c>
      <c r="F44" s="23"/>
      <c r="G44" s="2"/>
      <c r="H44" s="2"/>
    </row>
    <row r="45" spans="1:8" ht="13.5" thickBot="1">
      <c r="A45" s="2"/>
      <c r="B45" s="24" t="s">
        <v>100</v>
      </c>
      <c r="C45" s="23"/>
      <c r="D45" s="23"/>
      <c r="E45" s="26">
        <f>+E35-E44</f>
        <v>54800</v>
      </c>
      <c r="F45" s="23"/>
      <c r="G45" s="2"/>
      <c r="H45" s="2"/>
    </row>
    <row r="46" spans="1:8" ht="13.5" thickTop="1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8">
      <c r="A48" s="3" t="s">
        <v>101</v>
      </c>
      <c r="B48" s="27" t="s">
        <v>102</v>
      </c>
      <c r="C48" s="23"/>
      <c r="D48" s="23"/>
      <c r="E48" s="23"/>
      <c r="F48" s="23"/>
      <c r="G48" s="23"/>
      <c r="H48" s="2"/>
    </row>
    <row r="49" spans="1:8" ht="12.75">
      <c r="A49" s="2"/>
      <c r="B49" s="23"/>
      <c r="C49" s="23"/>
      <c r="D49" s="23"/>
      <c r="E49" s="23"/>
      <c r="F49" s="23"/>
      <c r="G49" s="23"/>
      <c r="H49" s="2"/>
    </row>
    <row r="50" spans="1:8" ht="12.75">
      <c r="A50" s="2"/>
      <c r="B50" s="23" t="s">
        <v>103</v>
      </c>
      <c r="C50" s="23"/>
      <c r="D50" s="23"/>
      <c r="E50" s="23"/>
      <c r="F50" s="23"/>
      <c r="G50" s="23"/>
      <c r="H50" s="2"/>
    </row>
    <row r="51" spans="1:8" ht="12.75">
      <c r="A51" s="2"/>
      <c r="B51" s="27" t="s">
        <v>113</v>
      </c>
      <c r="C51" s="23"/>
      <c r="D51" s="23"/>
      <c r="E51" s="23"/>
      <c r="F51" s="23"/>
      <c r="G51" s="23"/>
      <c r="H51" s="2"/>
    </row>
    <row r="52" spans="1:8" ht="15.75">
      <c r="A52" s="2"/>
      <c r="B52" s="23" t="s">
        <v>100</v>
      </c>
      <c r="C52" s="23"/>
      <c r="D52" s="1">
        <f>+E45</f>
        <v>54800</v>
      </c>
      <c r="E52" s="28" t="s">
        <v>104</v>
      </c>
      <c r="F52" s="1"/>
      <c r="G52" s="1"/>
      <c r="H52" s="2"/>
    </row>
    <row r="53" spans="1:8" ht="15.75">
      <c r="A53" s="2"/>
      <c r="B53" s="23" t="s">
        <v>105</v>
      </c>
      <c r="C53" s="23"/>
      <c r="D53" s="29">
        <v>32183</v>
      </c>
      <c r="E53" s="30">
        <v>0.16</v>
      </c>
      <c r="F53" s="29">
        <v>5149</v>
      </c>
      <c r="G53" s="1"/>
      <c r="H53" s="2"/>
    </row>
    <row r="54" spans="1:8" ht="15.75">
      <c r="A54" s="2"/>
      <c r="B54" s="23" t="s">
        <v>106</v>
      </c>
      <c r="C54" s="23"/>
      <c r="D54" s="29">
        <f>D52-D53</f>
        <v>22617</v>
      </c>
      <c r="E54" s="30">
        <v>0.22</v>
      </c>
      <c r="F54" s="29">
        <v>3611.74</v>
      </c>
      <c r="G54" s="31"/>
      <c r="H54" s="2"/>
    </row>
    <row r="55" spans="1:8" ht="15.75">
      <c r="A55" s="2"/>
      <c r="B55" s="23"/>
      <c r="C55" s="23"/>
      <c r="D55" s="29"/>
      <c r="E55" s="29"/>
      <c r="F55" s="29">
        <f>F53+F54</f>
        <v>8760.74</v>
      </c>
      <c r="G55" s="29"/>
      <c r="H55" s="2"/>
    </row>
    <row r="56" spans="1:8" ht="15.75">
      <c r="A56" s="2"/>
      <c r="B56" s="23" t="s">
        <v>107</v>
      </c>
      <c r="C56" s="23"/>
      <c r="D56" s="32">
        <v>1282</v>
      </c>
      <c r="E56" s="32"/>
      <c r="F56" s="1"/>
      <c r="G56" s="32"/>
      <c r="H56" s="2"/>
    </row>
    <row r="57" spans="1:8" ht="15.75">
      <c r="A57" s="2"/>
      <c r="B57" s="23" t="s">
        <v>108</v>
      </c>
      <c r="C57" s="23"/>
      <c r="D57" s="32">
        <v>124</v>
      </c>
      <c r="E57" s="32"/>
      <c r="F57" s="1"/>
      <c r="G57" s="32"/>
      <c r="H57" s="2"/>
    </row>
    <row r="58" spans="1:8" ht="15.75">
      <c r="A58" s="2"/>
      <c r="B58" s="23" t="s">
        <v>109</v>
      </c>
      <c r="C58" s="23"/>
      <c r="D58" s="32">
        <v>293</v>
      </c>
      <c r="E58" s="32"/>
      <c r="F58" s="1"/>
      <c r="G58" s="32"/>
      <c r="H58" s="2"/>
    </row>
    <row r="59" spans="1:8" ht="15.75">
      <c r="A59" s="2"/>
      <c r="B59" s="23"/>
      <c r="C59" s="23"/>
      <c r="D59" s="33">
        <f>SUM(D56:D58)</f>
        <v>1699</v>
      </c>
      <c r="E59" s="33"/>
      <c r="F59" s="31">
        <f>+D59</f>
        <v>1699</v>
      </c>
      <c r="G59" s="33"/>
      <c r="H59" s="2"/>
    </row>
    <row r="60" spans="1:8" ht="15.75">
      <c r="A60" s="2"/>
      <c r="B60" s="24" t="s">
        <v>110</v>
      </c>
      <c r="C60" s="23"/>
      <c r="D60" s="32"/>
      <c r="E60" s="32"/>
      <c r="F60" s="29">
        <f>+F55-F59</f>
        <v>7061.74</v>
      </c>
      <c r="G60" s="34"/>
      <c r="H60" s="2"/>
    </row>
    <row r="61" spans="1:8" ht="15.75">
      <c r="A61" s="2"/>
      <c r="B61" s="23" t="s">
        <v>111</v>
      </c>
      <c r="C61" s="23"/>
      <c r="D61" s="30">
        <v>0.165</v>
      </c>
      <c r="E61" s="34"/>
      <c r="F61" s="29">
        <f>+D61*F60</f>
        <v>1165.1871</v>
      </c>
      <c r="G61" s="34"/>
      <c r="H61" s="2"/>
    </row>
    <row r="62" spans="1:8" ht="16.5" thickBot="1">
      <c r="A62" s="2"/>
      <c r="B62" s="23" t="s">
        <v>112</v>
      </c>
      <c r="C62" s="23"/>
      <c r="D62" s="32"/>
      <c r="E62" s="32"/>
      <c r="F62" s="35">
        <f>+F60-F61</f>
        <v>5896.5529</v>
      </c>
      <c r="G62" s="36"/>
      <c r="H62" s="2"/>
    </row>
    <row r="63" spans="1:8" ht="16.5" thickTop="1">
      <c r="A63" s="2"/>
      <c r="B63" s="2"/>
      <c r="C63" s="2"/>
      <c r="D63" s="37"/>
      <c r="E63" s="37"/>
      <c r="F63" s="38"/>
      <c r="G63" s="37"/>
      <c r="H6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Maher</dc:creator>
  <cp:keywords/>
  <dc:description/>
  <cp:lastModifiedBy>Michel Maher</cp:lastModifiedBy>
  <dcterms:created xsi:type="dcterms:W3CDTF">2004-09-08T03:13:01Z</dcterms:created>
  <dcterms:modified xsi:type="dcterms:W3CDTF">2005-01-18T00:00:54Z</dcterms:modified>
  <cp:category/>
  <cp:version/>
  <cp:contentType/>
  <cp:contentStatus/>
</cp:coreProperties>
</file>